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5360" windowHeight="10050" activeTab="0"/>
  </bookViews>
  <sheets>
    <sheet name="BC" sheetId="1" r:id="rId1"/>
    <sheet name="AB" sheetId="2" r:id="rId2"/>
    <sheet name="SK" sheetId="3" r:id="rId3"/>
    <sheet name="MB" sheetId="4" r:id="rId4"/>
    <sheet name="ON" sheetId="5" r:id="rId5"/>
    <sheet name="PQ" sheetId="6" r:id="rId6"/>
    <sheet name="NB" sheetId="7" r:id="rId7"/>
    <sheet name="NS" sheetId="8" r:id="rId8"/>
    <sheet name="NF" sheetId="9" r:id="rId9"/>
    <sheet name="PEI" sheetId="10" r:id="rId10"/>
    <sheet name="NW" sheetId="11" r:id="rId11"/>
    <sheet name="YK" sheetId="12" r:id="rId12"/>
  </sheets>
  <definedNames/>
  <calcPr fullCalcOnLoad="1"/>
</workbook>
</file>

<file path=xl/sharedStrings.xml><?xml version="1.0" encoding="utf-8"?>
<sst xmlns="http://schemas.openxmlformats.org/spreadsheetml/2006/main" count="325" uniqueCount="48">
  <si>
    <t>Total Monthly Cost</t>
  </si>
  <si>
    <t>Admin (10% of Deposit)</t>
  </si>
  <si>
    <t>Executive</t>
  </si>
  <si>
    <t>Monthly Cost Summary</t>
  </si>
  <si>
    <t>Number</t>
  </si>
  <si>
    <t>of Staff</t>
  </si>
  <si>
    <t>Monthly</t>
  </si>
  <si>
    <t>Deposit</t>
  </si>
  <si>
    <t>Description of Class</t>
  </si>
  <si>
    <t>or Specific Employee</t>
  </si>
  <si>
    <t>Total Monthly</t>
  </si>
  <si>
    <t>Contribution</t>
  </si>
  <si>
    <t>Total Monthly Contributions Deposited to Member Benefit Accounts</t>
  </si>
  <si>
    <t>5 to 9 years service (as of January 1)</t>
  </si>
  <si>
    <t>10 or more years service  (as of January 1)</t>
  </si>
  <si>
    <t>1 to 4 years service  (as of January 1)</t>
  </si>
  <si>
    <t>Health Spending Account Cost Summary</t>
  </si>
  <si>
    <t>Ontario Staff</t>
  </si>
  <si>
    <t>Benefits Interface, Inc.</t>
  </si>
  <si>
    <t>admin@benefits.org</t>
  </si>
  <si>
    <t>Salaried</t>
  </si>
  <si>
    <t>Hourly</t>
  </si>
  <si>
    <t>Quebec Staff</t>
  </si>
  <si>
    <t>Newfoundland  Staff</t>
  </si>
  <si>
    <t>Nova Scotia Staff</t>
  </si>
  <si>
    <t>Prince Edward Island Staff</t>
  </si>
  <si>
    <t>North West Territories Staff</t>
  </si>
  <si>
    <t>British Columbia Staff</t>
  </si>
  <si>
    <t>Alberta Staff</t>
  </si>
  <si>
    <t>Manitoba Staff</t>
  </si>
  <si>
    <t>New Brunswick Staff</t>
  </si>
  <si>
    <t>Yukon Staff</t>
  </si>
  <si>
    <t>Saskatchewan Staff</t>
  </si>
  <si>
    <t>No Provincial Premium Tax (PPT) for ASO</t>
  </si>
  <si>
    <t>Provincial Premium Tax (PPT) = 2% of Deposit &amp; Admin</t>
  </si>
  <si>
    <t>No Provincial Retail Sales Tax (RST)</t>
  </si>
  <si>
    <t>GST (5% of Admin)</t>
  </si>
  <si>
    <t>Provincial Retail Sales Tax (RST) = 8% of Deposit</t>
  </si>
  <si>
    <t>HST (13% of Admin)</t>
  </si>
  <si>
    <t xml:space="preserve">Box 30 Newmarket, ON  </t>
  </si>
  <si>
    <t>L3Y 4W3</t>
  </si>
  <si>
    <t>Provincial Premium Tax (PPT)</t>
  </si>
  <si>
    <t>PPT (5% of Deposit &amp; Admin)</t>
  </si>
  <si>
    <t>HST (15% of Admin)</t>
  </si>
  <si>
    <t>Provincial Retail Sales Tax (RST) = 9% of Deposit</t>
  </si>
  <si>
    <t>Quebec Sales Tax (QST) =  8.5% of Admin &amp; GST</t>
  </si>
  <si>
    <t>HST (14% of Admin)</t>
  </si>
  <si>
    <t>Provincial Premium Tax (PPT) = 3.48% of Deposit &amp; Admin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</si>
</sst>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&quot;$&quot;* #,##0.0_-;\-&quot;$&quot;* #,##0.0_-;_-&quot;$&quot;* &quot;-&quot;??_-;_-@_-"/>
    <numFmt numFmtId="175" formatCode="_-&quot;$&quot;* #,##0_-;\-&quot;$&quot;* #,##0_-;_-&quot;$&quot;* &quot;-&quot;??_-;_-@_-"/>
    <numFmt numFmtId="176" formatCode="mmmm\ d\,\ yyyy"/>
    <numFmt numFmtId="177" formatCode="_-&quot;$&quot;* #,##0.000_-;\-&quot;$&quot;* #,##0.000_-;_-&quot;$&quot;* &quot;-&quot;???_-;_-@_-"/>
  </numFmts>
  <fonts count="40">
    <font>
      <sz val="10"/>
      <name val="Arial"/>
      <family val="0"/>
    </font>
    <font>
      <u val="singleAccounting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3" fontId="0" fillId="0" borderId="0" xfId="42" applyFont="1" applyAlignment="1">
      <alignment/>
    </xf>
    <xf numFmtId="173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175" fontId="0" fillId="0" borderId="0" xfId="44" applyNumberFormat="1" applyFont="1" applyAlignment="1">
      <alignment/>
    </xf>
    <xf numFmtId="0" fontId="3" fillId="0" borderId="0" xfId="0" applyFont="1" applyAlignment="1">
      <alignment/>
    </xf>
    <xf numFmtId="176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175" fontId="2" fillId="0" borderId="0" xfId="44" applyNumberFormat="1" applyFont="1" applyAlignment="1">
      <alignment/>
    </xf>
    <xf numFmtId="0" fontId="4" fillId="0" borderId="0" xfId="0" applyFont="1" applyAlignment="1">
      <alignment/>
    </xf>
    <xf numFmtId="175" fontId="4" fillId="0" borderId="0" xfId="44" applyNumberFormat="1" applyFont="1" applyAlignment="1">
      <alignment/>
    </xf>
    <xf numFmtId="1" fontId="0" fillId="0" borderId="0" xfId="42" applyNumberFormat="1" applyFont="1" applyAlignment="1">
      <alignment/>
    </xf>
    <xf numFmtId="175" fontId="1" fillId="0" borderId="0" xfId="44" applyNumberFormat="1" applyFont="1" applyAlignment="1">
      <alignment/>
    </xf>
    <xf numFmtId="173" fontId="0" fillId="0" borderId="0" xfId="42" applyNumberFormat="1" applyFont="1" applyAlignment="1">
      <alignment horizontal="right"/>
    </xf>
    <xf numFmtId="17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2" fillId="0" borderId="0" xfId="44" applyFont="1" applyAlignment="1">
      <alignment/>
    </xf>
    <xf numFmtId="44" fontId="4" fillId="0" borderId="0" xfId="44" applyFont="1" applyAlignment="1">
      <alignment/>
    </xf>
    <xf numFmtId="0" fontId="5" fillId="0" borderId="0" xfId="52" applyAlignment="1" applyProtection="1">
      <alignment horizontal="right"/>
      <protection/>
    </xf>
    <xf numFmtId="0" fontId="2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dmin@benefit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27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36</v>
      </c>
      <c r="D27" s="17">
        <f>D$24*0.05</f>
        <v>0.5</v>
      </c>
      <c r="H27" s="3"/>
    </row>
    <row r="28" spans="2:8" ht="12.75">
      <c r="B28" s="2"/>
      <c r="C28" s="15" t="s">
        <v>0</v>
      </c>
      <c r="D28" s="16">
        <f>SUM(D$23:D$27)</f>
        <v>110.5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25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41</v>
      </c>
      <c r="D26" s="16">
        <f>(D$23+D$24)*0</f>
        <v>0</v>
      </c>
      <c r="H26" s="3"/>
    </row>
    <row r="27" spans="2:8" ht="15">
      <c r="B27" s="2"/>
      <c r="C27" s="15" t="s">
        <v>46</v>
      </c>
      <c r="D27" s="17">
        <f>D$24*0.14</f>
        <v>1.4000000000000001</v>
      </c>
      <c r="H27" s="3"/>
    </row>
    <row r="28" spans="2:8" ht="12.75">
      <c r="B28" s="2"/>
      <c r="C28" s="15" t="s">
        <v>0</v>
      </c>
      <c r="D28" s="16">
        <f>SUM(D$23:D$27)</f>
        <v>111.4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  <row r="33" ht="12.75">
      <c r="C33" s="15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26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36</v>
      </c>
      <c r="D27" s="17">
        <f>D$24*0.05</f>
        <v>0.5</v>
      </c>
      <c r="H27" s="3"/>
    </row>
    <row r="28" spans="2:8" ht="12.75">
      <c r="B28" s="2"/>
      <c r="C28" s="15" t="s">
        <v>0</v>
      </c>
      <c r="D28" s="16">
        <f>SUM(D$23:D$27)</f>
        <v>110.5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31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36</v>
      </c>
      <c r="D27" s="17">
        <f>D$24*0.05</f>
        <v>0.5</v>
      </c>
      <c r="H27" s="3"/>
    </row>
    <row r="28" spans="2:8" ht="12.75">
      <c r="B28" s="2"/>
      <c r="C28" s="15" t="s">
        <v>0</v>
      </c>
      <c r="D28" s="16">
        <f>SUM(D$23:D$27)</f>
        <v>110.5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28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36</v>
      </c>
      <c r="D27" s="17">
        <f>D$24*0.05</f>
        <v>0.5</v>
      </c>
      <c r="H27" s="3"/>
    </row>
    <row r="28" spans="2:8" ht="12.75">
      <c r="B28" s="2"/>
      <c r="C28" s="15" t="s">
        <v>0</v>
      </c>
      <c r="D28" s="16">
        <f>SUM(D$23:D$27)</f>
        <v>110.5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32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36</v>
      </c>
      <c r="D27" s="17">
        <f>D$24*0.05</f>
        <v>0.5</v>
      </c>
      <c r="H27" s="3"/>
    </row>
    <row r="28" spans="2:8" ht="12.75">
      <c r="B28" s="2"/>
      <c r="C28" s="15" t="s">
        <v>0</v>
      </c>
      <c r="D28" s="16">
        <f>SUM(D$23:D$27)</f>
        <v>110.5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29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36</v>
      </c>
      <c r="D27" s="17">
        <f>D$24*0.05</f>
        <v>0.5</v>
      </c>
      <c r="H27" s="3"/>
    </row>
    <row r="28" spans="2:8" ht="12.75">
      <c r="B28" s="2"/>
      <c r="C28" s="15" t="s">
        <v>0</v>
      </c>
      <c r="D28" s="16">
        <f>SUM(D$23:D$27)</f>
        <v>110.5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17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>B11*C11</f>
        <v>0</v>
      </c>
      <c r="H11" s="3"/>
    </row>
    <row r="12" spans="1:8" ht="12.75">
      <c r="A12" t="s">
        <v>2</v>
      </c>
      <c r="B12" s="4"/>
      <c r="C12" s="11"/>
      <c r="D12" s="4">
        <f>B12*C12</f>
        <v>0</v>
      </c>
      <c r="H12" s="3"/>
    </row>
    <row r="13" spans="1:8" ht="12.75">
      <c r="A13" t="s">
        <v>14</v>
      </c>
      <c r="B13" s="4"/>
      <c r="C13" s="11"/>
      <c r="D13" s="4">
        <f aca="true" t="shared" si="0" ref="D13:D21">B13*C13</f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37</v>
      </c>
      <c r="D25" s="16">
        <f>(D$23)*0.08</f>
        <v>8</v>
      </c>
      <c r="H25" s="3"/>
    </row>
    <row r="26" spans="2:8" ht="12.75">
      <c r="B26" s="2"/>
      <c r="C26" s="15" t="s">
        <v>34</v>
      </c>
      <c r="D26" s="16">
        <f>(D$23+D$24)*0.02</f>
        <v>2.2</v>
      </c>
      <c r="H26" s="3"/>
    </row>
    <row r="27" spans="2:8" ht="15">
      <c r="B27" s="2"/>
      <c r="C27" s="15" t="s">
        <v>38</v>
      </c>
      <c r="D27" s="17">
        <f>D$24*0.13</f>
        <v>1.3</v>
      </c>
      <c r="H27" s="3"/>
    </row>
    <row r="28" spans="2:8" ht="12.75">
      <c r="B28" s="2"/>
      <c r="C28" s="15" t="s">
        <v>0</v>
      </c>
      <c r="D28" s="16">
        <f>SUM(D$23:D$27)</f>
        <v>121.5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22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E24" s="16"/>
      <c r="H24" s="3"/>
    </row>
    <row r="25" spans="2:8" ht="12.75">
      <c r="B25" s="2"/>
      <c r="C25" s="15" t="s">
        <v>44</v>
      </c>
      <c r="D25" s="16">
        <f>(D$23)*0.09</f>
        <v>9</v>
      </c>
      <c r="H25" s="3"/>
    </row>
    <row r="26" spans="2:8" ht="12.75">
      <c r="B26" s="2"/>
      <c r="C26" s="15" t="s">
        <v>47</v>
      </c>
      <c r="D26" s="16">
        <f>(D$23+D$24)*0.0348</f>
        <v>3.828</v>
      </c>
      <c r="H26" s="3"/>
    </row>
    <row r="27" spans="2:8" ht="12.75">
      <c r="B27" s="2"/>
      <c r="C27" s="15" t="s">
        <v>45</v>
      </c>
      <c r="D27" s="16">
        <f>(D$24+D28)*0.085</f>
        <v>0.8925000000000001</v>
      </c>
      <c r="H27" s="3"/>
    </row>
    <row r="28" spans="2:8" ht="15">
      <c r="B28" s="2"/>
      <c r="C28" s="15" t="s">
        <v>36</v>
      </c>
      <c r="D28" s="17">
        <f>D$24*0.05</f>
        <v>0.5</v>
      </c>
      <c r="H28" s="3"/>
    </row>
    <row r="29" spans="2:8" ht="12.75">
      <c r="B29" s="2"/>
      <c r="C29" s="15" t="s">
        <v>0</v>
      </c>
      <c r="D29" s="16">
        <f>SUM(D$23:D$28)</f>
        <v>124.2205</v>
      </c>
      <c r="H29" s="3"/>
    </row>
    <row r="30" ht="12.75">
      <c r="C30" s="14"/>
    </row>
    <row r="31" ht="12.75">
      <c r="C31" s="3"/>
    </row>
    <row r="32" ht="12.75">
      <c r="C32" s="3"/>
    </row>
    <row r="33" ht="12.75">
      <c r="C33" s="3"/>
    </row>
  </sheetData>
  <sheetProtection/>
  <hyperlinks>
    <hyperlink ref="D4" r:id="rId1" display="admin@benefits.org"/>
  </hyperlinks>
  <printOptions/>
  <pageMargins left="0.75" right="0.75" top="1" bottom="1" header="0.5" footer="0.5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30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 aca="true" t="shared" si="0" ref="D11:D21">B11*C11</f>
        <v>0</v>
      </c>
      <c r="H11" s="3"/>
    </row>
    <row r="12" spans="1:8" ht="12.75">
      <c r="A12" t="s">
        <v>2</v>
      </c>
      <c r="B12" s="4"/>
      <c r="C12" s="11"/>
      <c r="D12" s="4">
        <f t="shared" si="0"/>
        <v>0</v>
      </c>
      <c r="H12" s="3"/>
    </row>
    <row r="13" spans="1:8" ht="12.75">
      <c r="A13" t="s">
        <v>14</v>
      </c>
      <c r="B13" s="4"/>
      <c r="C13" s="11"/>
      <c r="D13" s="4">
        <f t="shared" si="0"/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38</v>
      </c>
      <c r="D27" s="17">
        <f>D$24*0.13</f>
        <v>1.3</v>
      </c>
      <c r="H27" s="3"/>
    </row>
    <row r="28" spans="2:8" ht="12.75">
      <c r="B28" s="2"/>
      <c r="C28" s="15" t="s">
        <v>0</v>
      </c>
      <c r="D28" s="16">
        <f>SUM(D$23:D$27)</f>
        <v>111.3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24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>B11*C11</f>
        <v>0</v>
      </c>
      <c r="H11" s="3"/>
    </row>
    <row r="12" spans="1:8" ht="12.75">
      <c r="A12" t="s">
        <v>2</v>
      </c>
      <c r="B12" s="4"/>
      <c r="C12" s="11"/>
      <c r="D12" s="4">
        <f>B12*C12</f>
        <v>0</v>
      </c>
      <c r="H12" s="3"/>
    </row>
    <row r="13" spans="1:8" ht="12.75">
      <c r="A13" t="s">
        <v>14</v>
      </c>
      <c r="B13" s="4"/>
      <c r="C13" s="11"/>
      <c r="D13" s="4">
        <f aca="true" t="shared" si="0" ref="D13:D21">B13*C13</f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33</v>
      </c>
      <c r="D26" s="16">
        <f>(D$23+D$24)*0</f>
        <v>0</v>
      </c>
      <c r="H26" s="3"/>
    </row>
    <row r="27" spans="2:8" ht="15">
      <c r="B27" s="2"/>
      <c r="C27" s="15" t="s">
        <v>43</v>
      </c>
      <c r="D27" s="17">
        <f>D$24*0.15</f>
        <v>1.5</v>
      </c>
      <c r="H27" s="3"/>
    </row>
    <row r="28" spans="2:8" ht="12.75">
      <c r="B28" s="2"/>
      <c r="C28" s="15" t="s">
        <v>0</v>
      </c>
      <c r="D28" s="16">
        <f>SUM(D$23:D$27)</f>
        <v>111.5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8.140625" style="0" bestFit="1" customWidth="1"/>
    <col min="2" max="2" width="9.28125" style="1" bestFit="1" customWidth="1"/>
    <col min="3" max="3" width="9.28125" style="0" bestFit="1" customWidth="1"/>
    <col min="4" max="4" width="14.140625" style="0" bestFit="1" customWidth="1"/>
  </cols>
  <sheetData>
    <row r="1" ht="12.75">
      <c r="D1" s="19" t="s">
        <v>18</v>
      </c>
    </row>
    <row r="2" spans="1:4" ht="12.75">
      <c r="A2" s="7" t="s">
        <v>16</v>
      </c>
      <c r="D2" s="19" t="s">
        <v>39</v>
      </c>
    </row>
    <row r="3" spans="1:4" ht="12.75">
      <c r="A3" s="7" t="s">
        <v>23</v>
      </c>
      <c r="D3" s="19" t="s">
        <v>40</v>
      </c>
    </row>
    <row r="4" spans="1:4" ht="12.75">
      <c r="A4" s="6">
        <f ca="1">TODAY()</f>
        <v>42065</v>
      </c>
      <c r="D4" s="18" t="s">
        <v>19</v>
      </c>
    </row>
    <row r="5" ht="12.75">
      <c r="A5" s="6"/>
    </row>
    <row r="6" spans="2:8" ht="12.75">
      <c r="B6" s="4"/>
      <c r="C6" s="4"/>
      <c r="D6" s="4"/>
      <c r="H6" s="3"/>
    </row>
    <row r="7" spans="2:8" ht="12.75">
      <c r="B7" s="4"/>
      <c r="C7" s="4"/>
      <c r="D7" s="4"/>
      <c r="H7" s="3"/>
    </row>
    <row r="8" spans="1:8" ht="12.75">
      <c r="A8" s="7" t="s">
        <v>8</v>
      </c>
      <c r="B8" s="8" t="s">
        <v>6</v>
      </c>
      <c r="C8" s="8" t="s">
        <v>4</v>
      </c>
      <c r="D8" s="8" t="s">
        <v>10</v>
      </c>
      <c r="H8" s="3"/>
    </row>
    <row r="9" spans="1:8" ht="15">
      <c r="A9" s="9" t="s">
        <v>9</v>
      </c>
      <c r="B9" s="10" t="s">
        <v>7</v>
      </c>
      <c r="C9" s="10" t="s">
        <v>5</v>
      </c>
      <c r="D9" s="10" t="s">
        <v>11</v>
      </c>
      <c r="H9" s="3"/>
    </row>
    <row r="10" spans="1:8" ht="12.75">
      <c r="A10" t="s">
        <v>21</v>
      </c>
      <c r="B10" s="4">
        <v>100</v>
      </c>
      <c r="C10" s="11">
        <v>1</v>
      </c>
      <c r="D10" s="4">
        <f>B10*C10</f>
        <v>100</v>
      </c>
      <c r="H10" s="3"/>
    </row>
    <row r="11" spans="1:8" ht="12.75">
      <c r="A11" t="s">
        <v>20</v>
      </c>
      <c r="B11" s="4"/>
      <c r="C11" s="11"/>
      <c r="D11" s="4">
        <f>B11*C11</f>
        <v>0</v>
      </c>
      <c r="H11" s="3"/>
    </row>
    <row r="12" spans="1:8" ht="12.75">
      <c r="A12" t="s">
        <v>2</v>
      </c>
      <c r="B12" s="4"/>
      <c r="C12" s="11"/>
      <c r="D12" s="4">
        <f>B12*C12</f>
        <v>0</v>
      </c>
      <c r="H12" s="3"/>
    </row>
    <row r="13" spans="1:8" ht="12.75">
      <c r="A13" t="s">
        <v>14</v>
      </c>
      <c r="B13" s="4"/>
      <c r="C13" s="11"/>
      <c r="D13" s="4">
        <f aca="true" t="shared" si="0" ref="D13:D21">B13*C13</f>
        <v>0</v>
      </c>
      <c r="H13" s="3"/>
    </row>
    <row r="14" spans="1:8" ht="12.75">
      <c r="A14" t="s">
        <v>13</v>
      </c>
      <c r="B14" s="4"/>
      <c r="C14" s="11"/>
      <c r="D14" s="4">
        <f>B14*C14</f>
        <v>0</v>
      </c>
      <c r="H14" s="3"/>
    </row>
    <row r="15" spans="1:8" ht="12.75">
      <c r="A15" t="s">
        <v>15</v>
      </c>
      <c r="B15" s="4"/>
      <c r="C15" s="11"/>
      <c r="D15" s="4">
        <f>B15*C15</f>
        <v>0</v>
      </c>
      <c r="H15" s="3"/>
    </row>
    <row r="16" spans="2:8" ht="12.75">
      <c r="B16" s="4"/>
      <c r="C16" s="11"/>
      <c r="D16" s="4">
        <f t="shared" si="0"/>
        <v>0</v>
      </c>
      <c r="H16" s="3"/>
    </row>
    <row r="17" spans="2:8" ht="12.75">
      <c r="B17" s="4"/>
      <c r="C17" s="11"/>
      <c r="D17" s="4">
        <f t="shared" si="0"/>
        <v>0</v>
      </c>
      <c r="H17" s="3"/>
    </row>
    <row r="18" spans="2:8" ht="12.75">
      <c r="B18" s="4"/>
      <c r="C18" s="11"/>
      <c r="D18" s="4">
        <f t="shared" si="0"/>
        <v>0</v>
      </c>
      <c r="H18" s="3"/>
    </row>
    <row r="19" spans="2:8" ht="12.75">
      <c r="B19" s="4"/>
      <c r="C19" s="11"/>
      <c r="D19" s="4">
        <f t="shared" si="0"/>
        <v>0</v>
      </c>
      <c r="H19" s="3"/>
    </row>
    <row r="20" spans="2:8" ht="12.75">
      <c r="B20" s="4"/>
      <c r="C20" s="11"/>
      <c r="D20" s="4">
        <f t="shared" si="0"/>
        <v>0</v>
      </c>
      <c r="H20" s="3"/>
    </row>
    <row r="21" spans="2:8" ht="15">
      <c r="B21" s="4"/>
      <c r="C21" s="11"/>
      <c r="D21" s="12">
        <f t="shared" si="0"/>
        <v>0</v>
      </c>
      <c r="H21" s="3"/>
    </row>
    <row r="22" spans="1:8" ht="15">
      <c r="A22" s="5" t="s">
        <v>3</v>
      </c>
      <c r="B22" s="4"/>
      <c r="C22" s="4"/>
      <c r="D22" s="12"/>
      <c r="H22" s="3"/>
    </row>
    <row r="23" spans="2:8" ht="12.75">
      <c r="B23" s="2"/>
      <c r="C23" s="13" t="s">
        <v>12</v>
      </c>
      <c r="D23" s="16">
        <f>SUM(D10:D21)</f>
        <v>100</v>
      </c>
      <c r="H23" s="3"/>
    </row>
    <row r="24" spans="2:8" ht="12.75">
      <c r="B24" s="2"/>
      <c r="C24" s="15" t="s">
        <v>1</v>
      </c>
      <c r="D24" s="16">
        <f>D$23*0.1</f>
        <v>10</v>
      </c>
      <c r="H24" s="3"/>
    </row>
    <row r="25" spans="2:8" ht="12.75">
      <c r="B25" s="2"/>
      <c r="C25" s="15" t="s">
        <v>35</v>
      </c>
      <c r="D25" s="16">
        <f>(D$23+D$24)*0</f>
        <v>0</v>
      </c>
      <c r="H25" s="3"/>
    </row>
    <row r="26" spans="2:8" ht="12.75">
      <c r="B26" s="2"/>
      <c r="C26" s="15" t="s">
        <v>42</v>
      </c>
      <c r="D26" s="16">
        <f>(D$23+D$24)*0.05</f>
        <v>5.5</v>
      </c>
      <c r="H26" s="3"/>
    </row>
    <row r="27" spans="2:8" ht="15">
      <c r="B27" s="2"/>
      <c r="C27" s="15" t="s">
        <v>38</v>
      </c>
      <c r="D27" s="17">
        <f>D$24*0.13</f>
        <v>1.3</v>
      </c>
      <c r="H27" s="3"/>
    </row>
    <row r="28" spans="2:8" ht="12.75">
      <c r="B28" s="2"/>
      <c r="C28" s="15" t="s">
        <v>0</v>
      </c>
      <c r="D28" s="16">
        <f>SUM(D$23:D$27)</f>
        <v>116.8</v>
      </c>
      <c r="H28" s="3"/>
    </row>
    <row r="29" ht="12.75">
      <c r="C29" s="14"/>
    </row>
    <row r="30" ht="12.75">
      <c r="C30" s="3"/>
    </row>
    <row r="31" ht="12.75">
      <c r="C31" s="3"/>
    </row>
    <row r="32" ht="12.75">
      <c r="C32" s="3"/>
    </row>
  </sheetData>
  <sheetProtection/>
  <hyperlinks>
    <hyperlink ref="D4" r:id="rId1" display="admin@benefits.org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Vandeweerd</dc:creator>
  <cp:keywords/>
  <dc:description/>
  <cp:lastModifiedBy>JRV</cp:lastModifiedBy>
  <dcterms:created xsi:type="dcterms:W3CDTF">1998-06-08T22:20:01Z</dcterms:created>
  <dcterms:modified xsi:type="dcterms:W3CDTF">2015-03-03T03:01:54Z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